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rott\Desktop\"/>
    </mc:Choice>
  </mc:AlternateContent>
  <xr:revisionPtr revIDLastSave="0" documentId="8_{FF56EC20-9241-499C-8E96-C23F6840C73F}" xr6:coauthVersionLast="47" xr6:coauthVersionMax="47" xr10:uidLastSave="{00000000-0000-0000-0000-000000000000}"/>
  <bookViews>
    <workbookView xWindow="-120" yWindow="-120" windowWidth="38640" windowHeight="21240" activeTab="1" xr2:uid="{00000000-000D-0000-FFFF-FFFF00000000}"/>
  </bookViews>
  <sheets>
    <sheet name="rozpočet 2022 OJa" sheetId="2" r:id="rId1"/>
    <sheet name="2022-HČ střediska" sheetId="4" r:id="rId2"/>
    <sheet name="rozpočet 2022 HČ+DČ celkem" sheetId="3" r:id="rId3"/>
    <sheet name="RV 2024-2025" sheetId="6" r:id="rId4"/>
  </sheets>
  <calcPr calcId="181029"/>
</workbook>
</file>

<file path=xl/calcChain.xml><?xml version="1.0" encoding="utf-8"?>
<calcChain xmlns="http://schemas.openxmlformats.org/spreadsheetml/2006/main">
  <c r="D10" i="6" l="1"/>
  <c r="D11" i="6"/>
  <c r="D12" i="6"/>
  <c r="D13" i="6"/>
  <c r="D14" i="6"/>
  <c r="D15" i="6"/>
  <c r="D16" i="6"/>
  <c r="D17" i="6"/>
  <c r="D18" i="6"/>
  <c r="D19" i="6"/>
  <c r="D20" i="6"/>
  <c r="D9" i="6"/>
  <c r="B29" i="6"/>
  <c r="B30" i="6" s="1"/>
  <c r="E30" i="6"/>
  <c r="C30" i="6"/>
  <c r="E21" i="6"/>
  <c r="C21" i="6"/>
  <c r="B21" i="6"/>
  <c r="D21" i="6" l="1"/>
  <c r="D29" i="6" s="1"/>
  <c r="D30" i="6" s="1"/>
  <c r="C27" i="3"/>
  <c r="C13" i="4"/>
  <c r="C14" i="4"/>
  <c r="C15" i="4"/>
  <c r="E17" i="2" l="1"/>
  <c r="D7" i="3" l="1"/>
  <c r="D8" i="3"/>
  <c r="D9" i="3"/>
  <c r="D10" i="3"/>
  <c r="D11" i="3"/>
  <c r="D12" i="3"/>
  <c r="D13" i="3"/>
  <c r="D14" i="3"/>
  <c r="D15" i="3"/>
  <c r="D16" i="3"/>
  <c r="D17" i="3"/>
  <c r="D18" i="3"/>
  <c r="D19" i="3" l="1"/>
  <c r="F14" i="2"/>
  <c r="E15" i="2"/>
  <c r="C20" i="2" l="1"/>
  <c r="B27" i="3" l="1"/>
  <c r="B19" i="3"/>
  <c r="B23" i="4" l="1"/>
  <c r="B24" i="4"/>
  <c r="B25" i="4"/>
  <c r="B22" i="4"/>
  <c r="B8" i="4"/>
  <c r="B10" i="4"/>
  <c r="B11" i="4"/>
  <c r="B12" i="4"/>
  <c r="B13" i="4"/>
  <c r="B14" i="4"/>
  <c r="B15" i="4"/>
  <c r="B16" i="4"/>
  <c r="B17" i="4"/>
  <c r="B18" i="4"/>
  <c r="B7" i="4"/>
  <c r="E27" i="4" l="1"/>
  <c r="E19" i="4"/>
  <c r="B9" i="4"/>
  <c r="B19" i="4" s="1"/>
  <c r="E27" i="3" l="1"/>
  <c r="F27" i="3"/>
  <c r="D23" i="3" l="1"/>
  <c r="D24" i="3"/>
  <c r="D25" i="3"/>
  <c r="D26" i="3"/>
  <c r="D22" i="3"/>
  <c r="D27" i="3" l="1"/>
  <c r="C19" i="4" l="1"/>
  <c r="C26" i="4" s="1"/>
  <c r="C27" i="4" s="1"/>
  <c r="D19" i="4"/>
  <c r="D26" i="4" s="1"/>
  <c r="B26" i="4" l="1"/>
  <c r="D27" i="4"/>
  <c r="F19" i="4"/>
  <c r="F40" i="2" l="1"/>
  <c r="B20" i="2"/>
  <c r="E19" i="2"/>
  <c r="F19" i="2" s="1"/>
  <c r="F18" i="2"/>
  <c r="F17" i="2"/>
  <c r="F16" i="2"/>
  <c r="F15" i="2"/>
  <c r="E13" i="2"/>
  <c r="F13" i="2" s="1"/>
  <c r="E12" i="2"/>
  <c r="F12" i="2" s="1"/>
  <c r="E11" i="2"/>
  <c r="F11" i="2" s="1"/>
  <c r="E10" i="2"/>
  <c r="F10" i="2" s="1"/>
  <c r="E9" i="2"/>
  <c r="F9" i="2" s="1"/>
  <c r="E8" i="2"/>
  <c r="F8" i="2" s="1"/>
  <c r="E19" i="3"/>
  <c r="E20" i="2" l="1"/>
  <c r="F20" i="2"/>
  <c r="F19" i="3"/>
  <c r="B27" i="4"/>
  <c r="F27" i="4"/>
  <c r="C19" i="3"/>
</calcChain>
</file>

<file path=xl/sharedStrings.xml><?xml version="1.0" encoding="utf-8"?>
<sst xmlns="http://schemas.openxmlformats.org/spreadsheetml/2006/main" count="145" uniqueCount="57">
  <si>
    <t>opravy a udržování</t>
  </si>
  <si>
    <t>cestovné</t>
  </si>
  <si>
    <t>mzdové náklady</t>
  </si>
  <si>
    <t>zákonné soc.náklady</t>
  </si>
  <si>
    <t>odpisy dlouhodobého majetku</t>
  </si>
  <si>
    <t>rozdíl</t>
  </si>
  <si>
    <t>celkem</t>
  </si>
  <si>
    <t>náklady z DDM</t>
  </si>
  <si>
    <t>spotřeba materiálu (opravy a údržba, spotř.materiál, čistící a hygienické potřeby, OOPP apod.)</t>
  </si>
  <si>
    <t>spotřeba energií (voda, plyn, elektřina)</t>
  </si>
  <si>
    <t>ostatní služby (telefony, poštovné, pronájmy, upgrade SW, plavecký výcvik, školení, ostraha, revize, internet, poplatky bance apod.)</t>
  </si>
  <si>
    <t>ostatní náklady z činnosti (pojištění)</t>
  </si>
  <si>
    <t>Ing. H. Vaňková</t>
  </si>
  <si>
    <t>z prostředků Obce Jablůnka (v tis. Kč)</t>
  </si>
  <si>
    <t>Základní škola Jablůnka, okres Vsetín</t>
  </si>
  <si>
    <t>Na Láni 306</t>
  </si>
  <si>
    <t>756 232  Jablůnka</t>
  </si>
  <si>
    <t>(v tis. Kč)</t>
  </si>
  <si>
    <t>hlavní činnost</t>
  </si>
  <si>
    <t>vedlejší činnost</t>
  </si>
  <si>
    <t>zákonné sociální pojištění</t>
  </si>
  <si>
    <t>jiné sociální pojištění</t>
  </si>
  <si>
    <t>zákonné sociální náklady</t>
  </si>
  <si>
    <t>náklady z drobného dlouhodobého majetku</t>
  </si>
  <si>
    <t>Náklady</t>
  </si>
  <si>
    <t>756 023  Jablůnka</t>
  </si>
  <si>
    <t>Náklady celkem</t>
  </si>
  <si>
    <t>Výnosy</t>
  </si>
  <si>
    <t>výnosy z prodeje služeb</t>
  </si>
  <si>
    <t>výnosy z pronájmu</t>
  </si>
  <si>
    <t xml:space="preserve">ostatní výnosy z činnosti </t>
  </si>
  <si>
    <t>úroky</t>
  </si>
  <si>
    <t>výnosy z transferů</t>
  </si>
  <si>
    <t>Výnosy celkem</t>
  </si>
  <si>
    <t>OJa</t>
  </si>
  <si>
    <t>KÚ</t>
  </si>
  <si>
    <t>ŠJ</t>
  </si>
  <si>
    <t>hlavní činnost celkem</t>
  </si>
  <si>
    <t xml:space="preserve"> - hlavní činnost (v tis. Kč)</t>
  </si>
  <si>
    <t>ŠD</t>
  </si>
  <si>
    <t>Mgr. et Mgr. Marie Veličková</t>
  </si>
  <si>
    <t>ředitelka ZŠ Jablůnka</t>
  </si>
  <si>
    <t>skutečnost 2022</t>
  </si>
  <si>
    <t>rozpočet 2022</t>
  </si>
  <si>
    <t>index 2023/2022</t>
  </si>
  <si>
    <t>celkem rozpočet  2022</t>
  </si>
  <si>
    <t>hlavní činnost 2023</t>
  </si>
  <si>
    <t>vedlejší činnost 2023</t>
  </si>
  <si>
    <t>očekávaná skutečnost 2022</t>
  </si>
  <si>
    <t>Schválený rozpočet neinvestičních výdajů  ZŠ Jablůnka, okres Vsetín na rok 2023</t>
  </si>
  <si>
    <t>Vyhotovila k 10.1.2023</t>
  </si>
  <si>
    <t>schválený rozpočet na rok 2023</t>
  </si>
  <si>
    <t>Schválený rozpočet ZŠ Jablůnka, okres Vsetín na rok 2023</t>
  </si>
  <si>
    <t>Schválený  rozpočet ZŠ Jablůnka, okres Vsetín na rok 2023</t>
  </si>
  <si>
    <t>celkem    2023</t>
  </si>
  <si>
    <t>celkem 2023</t>
  </si>
  <si>
    <t>Schválený střednědobý výhled rozpočtu ZŠ Jablůnka, okres Vsetín na roky 2024-2025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</si>
</sst>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4" fontId="0" fillId="0" borderId="0" xfId="0" applyNumberFormat="1"/>
    <xf numFmtId="0" fontId="1" fillId="0" borderId="0" xfId="0" applyFont="1" applyAlignment="1">
      <alignment horizontal="center" wrapText="1"/>
    </xf>
    <xf numFmtId="0" fontId="2" fillId="0" borderId="0" xfId="0" applyFont="1"/>
    <xf numFmtId="4" fontId="2" fillId="0" borderId="0" xfId="0" applyNumberFormat="1" applyFont="1"/>
    <xf numFmtId="4" fontId="0" fillId="0" borderId="2" xfId="0" applyNumberFormat="1" applyBorder="1"/>
    <xf numFmtId="4" fontId="0" fillId="0" borderId="1" xfId="0" applyNumberFormat="1" applyBorder="1"/>
    <xf numFmtId="4" fontId="1" fillId="0" borderId="2" xfId="0" applyNumberFormat="1" applyFont="1" applyBorder="1"/>
    <xf numFmtId="4" fontId="2" fillId="0" borderId="4" xfId="0" applyNumberFormat="1" applyFont="1" applyBorder="1"/>
    <xf numFmtId="0" fontId="2" fillId="0" borderId="5" xfId="0" applyFont="1" applyBorder="1"/>
    <xf numFmtId="4" fontId="2" fillId="0" borderId="6" xfId="0" applyNumberFormat="1" applyFont="1" applyBorder="1"/>
    <xf numFmtId="4" fontId="2" fillId="0" borderId="7" xfId="0" applyNumberFormat="1" applyFont="1" applyBorder="1"/>
    <xf numFmtId="0" fontId="1" fillId="0" borderId="8" xfId="0" applyFont="1" applyBorder="1" applyAlignment="1">
      <alignment horizontal="center" wrapText="1"/>
    </xf>
    <xf numFmtId="4" fontId="0" fillId="0" borderId="4" xfId="0" applyNumberFormat="1" applyBorder="1"/>
    <xf numFmtId="4" fontId="0" fillId="0" borderId="9" xfId="0" applyNumberFormat="1" applyBorder="1"/>
    <xf numFmtId="0" fontId="1" fillId="0" borderId="10" xfId="0" applyFont="1" applyBorder="1" applyAlignment="1">
      <alignment horizontal="center" wrapText="1"/>
    </xf>
    <xf numFmtId="0" fontId="1" fillId="0" borderId="11" xfId="0" applyFont="1" applyBorder="1" applyAlignment="1">
      <alignment horizontal="center" wrapText="1"/>
    </xf>
    <xf numFmtId="0" fontId="1" fillId="0" borderId="12" xfId="0" applyFont="1" applyBorder="1" applyAlignment="1">
      <alignment horizontal="center" wrapText="1"/>
    </xf>
    <xf numFmtId="0" fontId="0" fillId="0" borderId="13" xfId="0" applyBorder="1" applyAlignment="1">
      <alignment wrapText="1"/>
    </xf>
    <xf numFmtId="4" fontId="0" fillId="0" borderId="14" xfId="0" applyNumberFormat="1" applyBorder="1"/>
    <xf numFmtId="0" fontId="0" fillId="0" borderId="15" xfId="0" applyBorder="1" applyAlignment="1">
      <alignment wrapText="1"/>
    </xf>
    <xf numFmtId="0" fontId="0" fillId="0" borderId="15" xfId="0" applyBorder="1"/>
    <xf numFmtId="0" fontId="0" fillId="0" borderId="16" xfId="0" applyBorder="1" applyAlignment="1">
      <alignment wrapText="1"/>
    </xf>
    <xf numFmtId="4" fontId="0" fillId="0" borderId="17" xfId="0" applyNumberFormat="1" applyBorder="1"/>
    <xf numFmtId="4" fontId="1" fillId="0" borderId="1" xfId="0" applyNumberFormat="1" applyFont="1" applyBorder="1"/>
    <xf numFmtId="4" fontId="1" fillId="0" borderId="17" xfId="0" applyNumberFormat="1" applyFont="1" applyBorder="1"/>
    <xf numFmtId="4" fontId="0" fillId="0" borderId="14" xfId="0" applyNumberFormat="1" applyBorder="1" applyAlignment="1">
      <alignment horizontal="center"/>
    </xf>
    <xf numFmtId="4" fontId="0" fillId="0" borderId="18" xfId="0" applyNumberFormat="1" applyBorder="1" applyAlignment="1">
      <alignment horizontal="center"/>
    </xf>
    <xf numFmtId="4" fontId="2" fillId="0" borderId="7" xfId="0" applyNumberFormat="1" applyFont="1" applyBorder="1" applyAlignment="1">
      <alignment horizontal="center"/>
    </xf>
    <xf numFmtId="0" fontId="0" fillId="0" borderId="0" xfId="0" applyAlignment="1">
      <alignment horizontal="left" wrapText="1"/>
    </xf>
    <xf numFmtId="0" fontId="0" fillId="0" borderId="3" xfId="0" applyBorder="1"/>
    <xf numFmtId="0" fontId="0" fillId="0" borderId="3" xfId="0" applyBorder="1" applyAlignment="1">
      <alignment horizontal="right"/>
    </xf>
    <xf numFmtId="0" fontId="0" fillId="0" borderId="0" xfId="0" applyAlignment="1">
      <alignment horizontal="right"/>
    </xf>
    <xf numFmtId="0" fontId="0" fillId="0" borderId="3" xfId="0" applyBorder="1" applyAlignment="1">
      <alignment horizontal="left"/>
    </xf>
    <xf numFmtId="4" fontId="0" fillId="0" borderId="19" xfId="0" applyNumberFormat="1" applyBorder="1"/>
    <xf numFmtId="0" fontId="1" fillId="0" borderId="22" xfId="0" applyFont="1" applyBorder="1" applyAlignment="1">
      <alignment horizontal="center" wrapText="1"/>
    </xf>
    <xf numFmtId="0" fontId="0" fillId="0" borderId="25" xfId="0" applyBorder="1" applyAlignment="1">
      <alignment wrapText="1"/>
    </xf>
    <xf numFmtId="0" fontId="0" fillId="0" borderId="26" xfId="0" applyBorder="1" applyAlignment="1">
      <alignment wrapText="1"/>
    </xf>
    <xf numFmtId="0" fontId="2" fillId="0" borderId="27" xfId="0" applyFont="1" applyBorder="1"/>
    <xf numFmtId="0" fontId="1" fillId="0" borderId="29" xfId="0" applyFont="1" applyBorder="1" applyAlignment="1">
      <alignment horizontal="center" wrapText="1"/>
    </xf>
    <xf numFmtId="4" fontId="0" fillId="0" borderId="32" xfId="0" applyNumberFormat="1" applyBorder="1"/>
    <xf numFmtId="4" fontId="5" fillId="0" borderId="14" xfId="0" applyNumberFormat="1" applyFont="1" applyBorder="1"/>
    <xf numFmtId="4" fontId="5" fillId="0" borderId="19" xfId="0" applyNumberFormat="1" applyFont="1" applyBorder="1"/>
    <xf numFmtId="4" fontId="6" fillId="0" borderId="30" xfId="0" applyNumberFormat="1" applyFont="1" applyBorder="1"/>
    <xf numFmtId="4" fontId="6" fillId="0" borderId="7" xfId="0" applyNumberFormat="1" applyFont="1" applyBorder="1"/>
    <xf numFmtId="4" fontId="5" fillId="0" borderId="0" xfId="0" applyNumberFormat="1" applyFont="1"/>
    <xf numFmtId="0" fontId="4" fillId="0" borderId="20" xfId="0" applyFont="1" applyBorder="1" applyAlignment="1">
      <alignment horizontal="center" wrapText="1"/>
    </xf>
    <xf numFmtId="0" fontId="4" fillId="0" borderId="22" xfId="0" applyFont="1" applyBorder="1" applyAlignment="1">
      <alignment horizontal="center" wrapText="1"/>
    </xf>
    <xf numFmtId="0" fontId="4" fillId="0" borderId="29" xfId="0" applyFont="1" applyBorder="1" applyAlignment="1">
      <alignment horizontal="center" wrapText="1"/>
    </xf>
    <xf numFmtId="4" fontId="6" fillId="0" borderId="5" xfId="0" applyNumberFormat="1" applyFont="1" applyBorder="1"/>
    <xf numFmtId="4" fontId="6" fillId="0" borderId="6" xfId="0" applyNumberFormat="1" applyFont="1" applyBorder="1"/>
    <xf numFmtId="4" fontId="5" fillId="0" borderId="4" xfId="0" applyNumberFormat="1" applyFont="1" applyBorder="1"/>
    <xf numFmtId="4" fontId="5" fillId="0" borderId="2" xfId="0" applyNumberFormat="1" applyFont="1" applyBorder="1"/>
    <xf numFmtId="4" fontId="5" fillId="0" borderId="1" xfId="0" applyNumberFormat="1" applyFont="1" applyBorder="1"/>
    <xf numFmtId="0" fontId="3" fillId="0" borderId="0" xfId="0" applyFont="1"/>
    <xf numFmtId="4" fontId="7" fillId="0" borderId="0" xfId="0" applyNumberFormat="1" applyFont="1"/>
    <xf numFmtId="0" fontId="1" fillId="0" borderId="35" xfId="0" applyFont="1" applyBorder="1" applyAlignment="1">
      <alignment horizontal="center" wrapText="1"/>
    </xf>
    <xf numFmtId="0" fontId="0" fillId="0" borderId="26" xfId="0" applyBorder="1"/>
    <xf numFmtId="0" fontId="4" fillId="0" borderId="36" xfId="0" applyFont="1" applyBorder="1" applyAlignment="1">
      <alignment horizontal="center" wrapText="1"/>
    </xf>
    <xf numFmtId="4" fontId="5" fillId="0" borderId="9" xfId="0" applyNumberFormat="1" applyFont="1" applyBorder="1"/>
    <xf numFmtId="0" fontId="1" fillId="0" borderId="37" xfId="0" applyFont="1" applyBorder="1" applyAlignment="1">
      <alignment horizontal="center" wrapText="1"/>
    </xf>
    <xf numFmtId="4" fontId="1" fillId="0" borderId="34" xfId="0" applyNumberFormat="1" applyFont="1" applyBorder="1"/>
    <xf numFmtId="4" fontId="2" fillId="0" borderId="33" xfId="0" applyNumberFormat="1" applyFont="1" applyBorder="1"/>
    <xf numFmtId="0" fontId="1" fillId="0" borderId="36" xfId="0" applyFont="1" applyBorder="1" applyAlignment="1">
      <alignment horizontal="center" wrapText="1"/>
    </xf>
    <xf numFmtId="4" fontId="2" fillId="0" borderId="30" xfId="0" applyNumberFormat="1" applyFont="1" applyBorder="1"/>
    <xf numFmtId="4" fontId="0" fillId="0" borderId="34" xfId="0" applyNumberFormat="1" applyBorder="1"/>
    <xf numFmtId="4" fontId="0" fillId="0" borderId="38" xfId="0" applyNumberFormat="1" applyBorder="1"/>
    <xf numFmtId="1" fontId="0" fillId="0" borderId="0" xfId="0" applyNumberFormat="1"/>
    <xf numFmtId="1" fontId="2" fillId="0" borderId="0" xfId="0" applyNumberFormat="1" applyFont="1"/>
    <xf numFmtId="0" fontId="1" fillId="0" borderId="20" xfId="0" applyFont="1" applyBorder="1" applyAlignment="1">
      <alignment horizontal="center" wrapText="1"/>
    </xf>
    <xf numFmtId="4" fontId="5" fillId="0" borderId="13" xfId="0" applyNumberFormat="1" applyFont="1" applyBorder="1"/>
    <xf numFmtId="3" fontId="0" fillId="0" borderId="0" xfId="0" applyNumberFormat="1"/>
    <xf numFmtId="4" fontId="5" fillId="0" borderId="15" xfId="0" applyNumberFormat="1" applyFont="1" applyBorder="1"/>
    <xf numFmtId="0" fontId="3" fillId="0" borderId="0" xfId="0" applyFont="1" applyAlignment="1">
      <alignment horizontal="center"/>
    </xf>
    <xf numFmtId="4" fontId="0" fillId="0" borderId="0" xfId="0" applyNumberFormat="1" applyAlignment="1">
      <alignment horizontal="center"/>
    </xf>
    <xf numFmtId="0" fontId="1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wrapText="1"/>
    </xf>
    <xf numFmtId="0" fontId="1" fillId="0" borderId="21" xfId="0" applyFont="1" applyBorder="1" applyAlignment="1">
      <alignment horizontal="center" wrapText="1"/>
    </xf>
    <xf numFmtId="0" fontId="1" fillId="0" borderId="28" xfId="0" applyFont="1" applyBorder="1" applyAlignment="1">
      <alignment horizont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0"/>
  <sheetViews>
    <sheetView workbookViewId="0">
      <selection activeCell="A4" sqref="A4:E4"/>
    </sheetView>
  </sheetViews>
  <sheetFormatPr defaultRowHeight="15" x14ac:dyDescent="0.25"/>
  <cols>
    <col min="1" max="1" width="36.7109375" customWidth="1"/>
    <col min="2" max="5" width="12.7109375" customWidth="1"/>
    <col min="6" max="6" width="15.7109375" hidden="1" customWidth="1"/>
  </cols>
  <sheetData>
    <row r="1" spans="1:7" x14ac:dyDescent="0.25">
      <c r="A1" s="30" t="s">
        <v>14</v>
      </c>
      <c r="B1" s="30"/>
      <c r="C1" s="31" t="s">
        <v>15</v>
      </c>
      <c r="D1" s="30"/>
      <c r="E1" s="31" t="s">
        <v>16</v>
      </c>
    </row>
    <row r="2" spans="1:7" x14ac:dyDescent="0.25">
      <c r="B2" s="32"/>
      <c r="C2" s="32"/>
      <c r="E2" s="32"/>
    </row>
    <row r="4" spans="1:7" ht="17.25" x14ac:dyDescent="0.3">
      <c r="A4" s="73" t="s">
        <v>49</v>
      </c>
      <c r="B4" s="73"/>
      <c r="C4" s="73"/>
      <c r="D4" s="73"/>
      <c r="E4" s="73"/>
      <c r="F4" s="54"/>
    </row>
    <row r="5" spans="1:7" ht="17.25" x14ac:dyDescent="0.3">
      <c r="A5" s="73" t="s">
        <v>13</v>
      </c>
      <c r="B5" s="73"/>
      <c r="C5" s="73"/>
      <c r="D5" s="73"/>
      <c r="E5" s="73"/>
      <c r="F5" s="54"/>
    </row>
    <row r="6" spans="1:7" ht="15.75" thickBot="1" x14ac:dyDescent="0.3"/>
    <row r="7" spans="1:7" s="2" customFormat="1" ht="45.75" thickBot="1" x14ac:dyDescent="0.3">
      <c r="A7" s="15"/>
      <c r="B7" s="16" t="s">
        <v>51</v>
      </c>
      <c r="C7" s="16" t="s">
        <v>42</v>
      </c>
      <c r="D7" s="16" t="s">
        <v>43</v>
      </c>
      <c r="E7" s="17" t="s">
        <v>44</v>
      </c>
      <c r="F7" s="12" t="s">
        <v>5</v>
      </c>
    </row>
    <row r="8" spans="1:7" ht="45.75" thickTop="1" x14ac:dyDescent="0.25">
      <c r="A8" s="18" t="s">
        <v>8</v>
      </c>
      <c r="B8" s="7">
        <v>330</v>
      </c>
      <c r="C8" s="5">
        <v>300</v>
      </c>
      <c r="D8" s="7">
        <v>295</v>
      </c>
      <c r="E8" s="26">
        <f>B8/D8</f>
        <v>1.1186440677966101</v>
      </c>
      <c r="F8" s="13">
        <f>B8-E8</f>
        <v>328.88135593220341</v>
      </c>
    </row>
    <row r="9" spans="1:7" ht="21" customHeight="1" x14ac:dyDescent="0.25">
      <c r="A9" s="20" t="s">
        <v>9</v>
      </c>
      <c r="B9" s="24">
        <v>2050</v>
      </c>
      <c r="C9" s="6">
        <v>1560</v>
      </c>
      <c r="D9" s="24">
        <v>1841</v>
      </c>
      <c r="E9" s="26">
        <f t="shared" ref="E9:E20" si="0">B9/D9</f>
        <v>1.1135252580119501</v>
      </c>
      <c r="F9" s="13">
        <f t="shared" ref="F9:F19" si="1">B9-E9</f>
        <v>2048.886474741988</v>
      </c>
      <c r="G9" s="1"/>
    </row>
    <row r="10" spans="1:7" ht="20.25" customHeight="1" x14ac:dyDescent="0.25">
      <c r="A10" s="20" t="s">
        <v>0</v>
      </c>
      <c r="B10" s="24">
        <v>210</v>
      </c>
      <c r="C10" s="6">
        <v>150</v>
      </c>
      <c r="D10" s="24">
        <v>250</v>
      </c>
      <c r="E10" s="26">
        <f t="shared" si="0"/>
        <v>0.84</v>
      </c>
      <c r="F10" s="13">
        <f t="shared" si="1"/>
        <v>209.16</v>
      </c>
      <c r="G10" s="1"/>
    </row>
    <row r="11" spans="1:7" ht="20.25" customHeight="1" x14ac:dyDescent="0.25">
      <c r="A11" s="20" t="s">
        <v>1</v>
      </c>
      <c r="B11" s="24">
        <v>15</v>
      </c>
      <c r="C11" s="6">
        <v>15</v>
      </c>
      <c r="D11" s="24">
        <v>15</v>
      </c>
      <c r="E11" s="26">
        <f t="shared" si="0"/>
        <v>1</v>
      </c>
      <c r="F11" s="13">
        <f t="shared" si="1"/>
        <v>14</v>
      </c>
      <c r="G11" s="1"/>
    </row>
    <row r="12" spans="1:7" ht="60" x14ac:dyDescent="0.25">
      <c r="A12" s="20" t="s">
        <v>10</v>
      </c>
      <c r="B12" s="24">
        <v>400</v>
      </c>
      <c r="C12" s="6">
        <v>387</v>
      </c>
      <c r="D12" s="24">
        <v>305</v>
      </c>
      <c r="E12" s="26">
        <f t="shared" si="0"/>
        <v>1.3114754098360655</v>
      </c>
      <c r="F12" s="13">
        <f t="shared" si="1"/>
        <v>398.68852459016392</v>
      </c>
      <c r="G12" s="1"/>
    </row>
    <row r="13" spans="1:7" ht="20.25" customHeight="1" x14ac:dyDescent="0.25">
      <c r="A13" s="20" t="s">
        <v>2</v>
      </c>
      <c r="B13" s="24">
        <v>35</v>
      </c>
      <c r="C13" s="6">
        <v>35</v>
      </c>
      <c r="D13" s="24">
        <v>20</v>
      </c>
      <c r="E13" s="26">
        <f t="shared" si="0"/>
        <v>1.75</v>
      </c>
      <c r="F13" s="13">
        <f t="shared" si="1"/>
        <v>33.25</v>
      </c>
      <c r="G13" s="1"/>
    </row>
    <row r="14" spans="1:7" ht="20.25" customHeight="1" x14ac:dyDescent="0.25">
      <c r="A14" s="37" t="s">
        <v>20</v>
      </c>
      <c r="B14" s="24">
        <v>0</v>
      </c>
      <c r="C14" s="6">
        <v>0</v>
      </c>
      <c r="D14" s="24">
        <v>0</v>
      </c>
      <c r="E14" s="26">
        <v>0</v>
      </c>
      <c r="F14" s="13">
        <f t="shared" ref="F14" si="2">B14-E14</f>
        <v>0</v>
      </c>
      <c r="G14" s="1"/>
    </row>
    <row r="15" spans="1:7" ht="20.25" customHeight="1" x14ac:dyDescent="0.25">
      <c r="A15" s="20" t="s">
        <v>21</v>
      </c>
      <c r="B15" s="24">
        <v>0</v>
      </c>
      <c r="C15" s="6">
        <v>0</v>
      </c>
      <c r="D15" s="24">
        <v>4</v>
      </c>
      <c r="E15" s="26">
        <f t="shared" si="0"/>
        <v>0</v>
      </c>
      <c r="F15" s="13">
        <f t="shared" si="1"/>
        <v>0</v>
      </c>
      <c r="G15" s="1"/>
    </row>
    <row r="16" spans="1:7" ht="20.25" customHeight="1" x14ac:dyDescent="0.25">
      <c r="A16" s="20" t="s">
        <v>3</v>
      </c>
      <c r="B16" s="24">
        <v>0</v>
      </c>
      <c r="C16" s="6">
        <v>0</v>
      </c>
      <c r="D16" s="24">
        <v>0</v>
      </c>
      <c r="E16" s="26">
        <v>0</v>
      </c>
      <c r="F16" s="14">
        <f>B16-E16</f>
        <v>0</v>
      </c>
      <c r="G16" s="1"/>
    </row>
    <row r="17" spans="1:7" ht="20.25" customHeight="1" x14ac:dyDescent="0.25">
      <c r="A17" s="20" t="s">
        <v>11</v>
      </c>
      <c r="B17" s="24">
        <v>50</v>
      </c>
      <c r="C17" s="6">
        <v>50</v>
      </c>
      <c r="D17" s="24">
        <v>50</v>
      </c>
      <c r="E17" s="26">
        <f t="shared" si="0"/>
        <v>1</v>
      </c>
      <c r="F17" s="14">
        <f t="shared" si="1"/>
        <v>49</v>
      </c>
      <c r="G17" s="1"/>
    </row>
    <row r="18" spans="1:7" ht="20.25" customHeight="1" x14ac:dyDescent="0.25">
      <c r="A18" s="21" t="s">
        <v>4</v>
      </c>
      <c r="B18" s="24">
        <v>0</v>
      </c>
      <c r="C18" s="6">
        <v>383</v>
      </c>
      <c r="D18" s="24">
        <v>0</v>
      </c>
      <c r="E18" s="26">
        <v>0</v>
      </c>
      <c r="F18" s="14">
        <f>B18-E18</f>
        <v>0</v>
      </c>
      <c r="G18" s="1"/>
    </row>
    <row r="19" spans="1:7" ht="20.25" customHeight="1" thickBot="1" x14ac:dyDescent="0.3">
      <c r="A19" s="22" t="s">
        <v>7</v>
      </c>
      <c r="B19" s="25">
        <v>170</v>
      </c>
      <c r="C19" s="23">
        <v>120</v>
      </c>
      <c r="D19" s="25">
        <v>220</v>
      </c>
      <c r="E19" s="27">
        <f t="shared" si="0"/>
        <v>0.77272727272727271</v>
      </c>
      <c r="F19" s="14">
        <f t="shared" si="1"/>
        <v>169.22727272727272</v>
      </c>
      <c r="G19" s="1"/>
    </row>
    <row r="20" spans="1:7" s="3" customFormat="1" ht="20.25" customHeight="1" thickBot="1" x14ac:dyDescent="0.3">
      <c r="A20" s="9" t="s">
        <v>6</v>
      </c>
      <c r="B20" s="10">
        <f>SUM(B8:B19)</f>
        <v>3260</v>
      </c>
      <c r="C20" s="10">
        <f>SUM(C8:C19)</f>
        <v>3000</v>
      </c>
      <c r="D20" s="10">
        <v>3000</v>
      </c>
      <c r="E20" s="28">
        <f t="shared" si="0"/>
        <v>1.0866666666666667</v>
      </c>
      <c r="F20" s="8">
        <f t="shared" ref="F20" si="3">SUM(F8:F19)</f>
        <v>3251.0936279916277</v>
      </c>
    </row>
    <row r="21" spans="1:7" x14ac:dyDescent="0.25">
      <c r="C21" s="1"/>
      <c r="D21" s="1"/>
      <c r="E21" s="1"/>
      <c r="F21" s="1"/>
      <c r="G21" s="1"/>
    </row>
    <row r="22" spans="1:7" ht="65.25" customHeight="1" x14ac:dyDescent="0.25">
      <c r="A22" s="29"/>
      <c r="B22" s="29"/>
      <c r="C22" s="29"/>
      <c r="D22" s="29"/>
      <c r="E22" s="29"/>
      <c r="F22" s="1"/>
      <c r="G22" s="1"/>
    </row>
    <row r="23" spans="1:7" x14ac:dyDescent="0.25">
      <c r="A23" t="s">
        <v>50</v>
      </c>
      <c r="B23" s="1"/>
      <c r="C23" s="74" t="s">
        <v>40</v>
      </c>
      <c r="D23" s="74"/>
      <c r="E23" s="74"/>
      <c r="F23" s="1"/>
      <c r="G23" s="1"/>
    </row>
    <row r="24" spans="1:7" x14ac:dyDescent="0.25">
      <c r="A24" t="s">
        <v>12</v>
      </c>
      <c r="B24" s="1"/>
      <c r="C24" s="74" t="s">
        <v>41</v>
      </c>
      <c r="D24" s="74"/>
      <c r="E24" s="74"/>
      <c r="F24" s="1"/>
      <c r="G24" s="1"/>
    </row>
    <row r="25" spans="1:7" x14ac:dyDescent="0.25">
      <c r="B25" s="1"/>
      <c r="C25" s="1"/>
      <c r="D25" s="1"/>
      <c r="E25" s="1"/>
      <c r="F25" s="1"/>
      <c r="G25" s="1"/>
    </row>
    <row r="26" spans="1:7" x14ac:dyDescent="0.25">
      <c r="D26" s="1"/>
      <c r="E26" s="1"/>
    </row>
    <row r="27" spans="1:7" x14ac:dyDescent="0.25">
      <c r="D27" s="1"/>
      <c r="E27" s="1"/>
    </row>
    <row r="28" spans="1:7" x14ac:dyDescent="0.25">
      <c r="D28" s="1"/>
      <c r="E28" s="1"/>
    </row>
    <row r="29" spans="1:7" x14ac:dyDescent="0.25">
      <c r="D29" s="1"/>
      <c r="E29" s="1"/>
    </row>
    <row r="30" spans="1:7" x14ac:dyDescent="0.25">
      <c r="D30" s="1"/>
      <c r="E30" s="1"/>
    </row>
    <row r="31" spans="1:7" x14ac:dyDescent="0.25">
      <c r="D31" s="1"/>
      <c r="E31" s="1"/>
    </row>
    <row r="32" spans="1:7" x14ac:dyDescent="0.25">
      <c r="D32" s="1"/>
      <c r="E32" s="1"/>
    </row>
    <row r="33" spans="2:6" x14ac:dyDescent="0.25">
      <c r="D33" s="1"/>
      <c r="E33" s="1"/>
    </row>
    <row r="34" spans="2:6" x14ac:dyDescent="0.25">
      <c r="D34" s="1"/>
      <c r="E34" s="1"/>
    </row>
    <row r="35" spans="2:6" x14ac:dyDescent="0.25">
      <c r="D35" s="1"/>
      <c r="E35" s="1"/>
    </row>
    <row r="36" spans="2:6" x14ac:dyDescent="0.25">
      <c r="D36" s="1"/>
      <c r="E36" s="1"/>
    </row>
    <row r="37" spans="2:6" x14ac:dyDescent="0.25">
      <c r="D37" s="1"/>
      <c r="E37" s="1"/>
    </row>
    <row r="38" spans="2:6" x14ac:dyDescent="0.25">
      <c r="E38" s="1"/>
    </row>
    <row r="40" spans="2:6" x14ac:dyDescent="0.25">
      <c r="B40" s="1"/>
      <c r="C40" s="1"/>
      <c r="E40" s="1"/>
      <c r="F40" s="1">
        <f>B40-E40</f>
        <v>0</v>
      </c>
    </row>
  </sheetData>
  <mergeCells count="4">
    <mergeCell ref="A4:E4"/>
    <mergeCell ref="A5:E5"/>
    <mergeCell ref="C23:E23"/>
    <mergeCell ref="C24:E24"/>
  </mergeCells>
  <printOptions horizontalCentered="1"/>
  <pageMargins left="0.51181102362204722" right="0.31496062992125984" top="0.78740157480314965" bottom="0.78740157480314965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46"/>
  <sheetViews>
    <sheetView tabSelected="1" workbookViewId="0">
      <selection activeCell="A3" sqref="A3:F3"/>
    </sheetView>
  </sheetViews>
  <sheetFormatPr defaultRowHeight="15" x14ac:dyDescent="0.25"/>
  <cols>
    <col min="1" max="1" width="33.5703125" customWidth="1"/>
    <col min="2" max="6" width="12.7109375" customWidth="1"/>
  </cols>
  <sheetData>
    <row r="1" spans="1:6" x14ac:dyDescent="0.25">
      <c r="A1" s="30" t="s">
        <v>14</v>
      </c>
      <c r="B1" s="30"/>
      <c r="C1" s="31" t="s">
        <v>15</v>
      </c>
      <c r="D1" s="30"/>
      <c r="E1" s="30"/>
      <c r="F1" s="31" t="s">
        <v>25</v>
      </c>
    </row>
    <row r="2" spans="1:6" ht="20.25" customHeight="1" x14ac:dyDescent="0.25">
      <c r="B2" s="32"/>
    </row>
    <row r="3" spans="1:6" ht="17.25" x14ac:dyDescent="0.3">
      <c r="A3" s="73" t="s">
        <v>52</v>
      </c>
      <c r="B3" s="73"/>
      <c r="C3" s="73"/>
      <c r="D3" s="73"/>
      <c r="E3" s="73"/>
      <c r="F3" s="73"/>
    </row>
    <row r="4" spans="1:6" ht="17.25" x14ac:dyDescent="0.3">
      <c r="A4" s="73" t="s">
        <v>38</v>
      </c>
      <c r="B4" s="73"/>
      <c r="C4" s="73"/>
      <c r="D4" s="73"/>
      <c r="E4" s="73"/>
      <c r="F4" s="73"/>
    </row>
    <row r="5" spans="1:6" ht="15.75" thickBot="1" x14ac:dyDescent="0.3"/>
    <row r="6" spans="1:6" s="2" customFormat="1" ht="45.75" thickBot="1" x14ac:dyDescent="0.3">
      <c r="A6" s="56" t="s">
        <v>24</v>
      </c>
      <c r="B6" s="60" t="s">
        <v>37</v>
      </c>
      <c r="C6" s="58" t="s">
        <v>35</v>
      </c>
      <c r="D6" s="16" t="s">
        <v>34</v>
      </c>
      <c r="E6" s="16" t="s">
        <v>39</v>
      </c>
      <c r="F6" s="17" t="s">
        <v>36</v>
      </c>
    </row>
    <row r="7" spans="1:6" ht="45.75" thickTop="1" x14ac:dyDescent="0.25">
      <c r="A7" s="36" t="s">
        <v>8</v>
      </c>
      <c r="B7" s="61">
        <f>SUM(C7:F7)</f>
        <v>1651</v>
      </c>
      <c r="C7" s="51">
        <v>150</v>
      </c>
      <c r="D7" s="7">
        <v>330</v>
      </c>
      <c r="E7" s="5">
        <v>35</v>
      </c>
      <c r="F7" s="19">
        <v>1136</v>
      </c>
    </row>
    <row r="8" spans="1:6" ht="30" x14ac:dyDescent="0.25">
      <c r="A8" s="37" t="s">
        <v>9</v>
      </c>
      <c r="B8" s="61">
        <f t="shared" ref="B8:B18" si="0">SUM(C8:F8)</f>
        <v>2081</v>
      </c>
      <c r="C8" s="59">
        <v>0</v>
      </c>
      <c r="D8" s="24">
        <v>2050</v>
      </c>
      <c r="E8" s="6">
        <v>31</v>
      </c>
      <c r="F8" s="19">
        <v>0</v>
      </c>
    </row>
    <row r="9" spans="1:6" ht="20.25" customHeight="1" x14ac:dyDescent="0.25">
      <c r="A9" s="37" t="s">
        <v>0</v>
      </c>
      <c r="B9" s="61">
        <f t="shared" si="0"/>
        <v>210</v>
      </c>
      <c r="C9" s="59">
        <v>0</v>
      </c>
      <c r="D9" s="24">
        <v>210</v>
      </c>
      <c r="E9" s="6">
        <v>0</v>
      </c>
      <c r="F9" s="19">
        <v>0</v>
      </c>
    </row>
    <row r="10" spans="1:6" ht="20.25" customHeight="1" x14ac:dyDescent="0.25">
      <c r="A10" s="37" t="s">
        <v>1</v>
      </c>
      <c r="B10" s="61">
        <f t="shared" si="0"/>
        <v>25</v>
      </c>
      <c r="C10" s="59">
        <v>10</v>
      </c>
      <c r="D10" s="24">
        <v>15</v>
      </c>
      <c r="E10" s="6">
        <v>0</v>
      </c>
      <c r="F10" s="19">
        <v>0</v>
      </c>
    </row>
    <row r="11" spans="1:6" ht="60" x14ac:dyDescent="0.25">
      <c r="A11" s="37" t="s">
        <v>10</v>
      </c>
      <c r="B11" s="61">
        <f t="shared" si="0"/>
        <v>550</v>
      </c>
      <c r="C11" s="59">
        <v>150</v>
      </c>
      <c r="D11" s="24">
        <v>400</v>
      </c>
      <c r="E11" s="6">
        <v>0</v>
      </c>
      <c r="F11" s="19">
        <v>0</v>
      </c>
    </row>
    <row r="12" spans="1:6" ht="20.25" customHeight="1" x14ac:dyDescent="0.25">
      <c r="A12" s="37" t="s">
        <v>2</v>
      </c>
      <c r="B12" s="61">
        <f t="shared" si="0"/>
        <v>14720</v>
      </c>
      <c r="C12" s="59">
        <v>14685</v>
      </c>
      <c r="D12" s="24">
        <v>35</v>
      </c>
      <c r="E12" s="6">
        <v>0</v>
      </c>
      <c r="F12" s="19">
        <v>0</v>
      </c>
    </row>
    <row r="13" spans="1:6" ht="20.25" customHeight="1" x14ac:dyDescent="0.25">
      <c r="A13" s="37" t="s">
        <v>20</v>
      </c>
      <c r="B13" s="61">
        <f t="shared" si="0"/>
        <v>4963.5300000000007</v>
      </c>
      <c r="C13" s="59">
        <f>C12*0.338</f>
        <v>4963.5300000000007</v>
      </c>
      <c r="D13" s="24">
        <v>0</v>
      </c>
      <c r="E13" s="40">
        <v>0</v>
      </c>
      <c r="F13" s="19">
        <v>0</v>
      </c>
    </row>
    <row r="14" spans="1:6" ht="20.25" customHeight="1" x14ac:dyDescent="0.25">
      <c r="A14" s="37" t="s">
        <v>21</v>
      </c>
      <c r="B14" s="61">
        <f t="shared" si="0"/>
        <v>58.74</v>
      </c>
      <c r="C14" s="59">
        <f>C12*0.004</f>
        <v>58.74</v>
      </c>
      <c r="D14" s="24">
        <v>0</v>
      </c>
      <c r="E14" s="6">
        <v>0</v>
      </c>
      <c r="F14" s="19">
        <v>0</v>
      </c>
    </row>
    <row r="15" spans="1:6" ht="20.25" customHeight="1" x14ac:dyDescent="0.25">
      <c r="A15" s="37" t="s">
        <v>22</v>
      </c>
      <c r="B15" s="61">
        <f t="shared" si="0"/>
        <v>293.7</v>
      </c>
      <c r="C15" s="59">
        <f>C12*0.02</f>
        <v>293.7</v>
      </c>
      <c r="D15" s="24">
        <v>0</v>
      </c>
      <c r="E15" s="6">
        <v>0</v>
      </c>
      <c r="F15" s="19">
        <v>0</v>
      </c>
    </row>
    <row r="16" spans="1:6" ht="20.25" customHeight="1" x14ac:dyDescent="0.25">
      <c r="A16" s="36" t="s">
        <v>11</v>
      </c>
      <c r="B16" s="61">
        <f t="shared" si="0"/>
        <v>50</v>
      </c>
      <c r="C16" s="51">
        <v>0</v>
      </c>
      <c r="D16" s="24">
        <v>50</v>
      </c>
      <c r="E16" s="6">
        <v>0</v>
      </c>
      <c r="F16" s="19">
        <v>0</v>
      </c>
    </row>
    <row r="17" spans="1:7" ht="20.25" customHeight="1" x14ac:dyDescent="0.25">
      <c r="A17" s="57" t="s">
        <v>4</v>
      </c>
      <c r="B17" s="61">
        <f t="shared" si="0"/>
        <v>0</v>
      </c>
      <c r="C17" s="59">
        <v>0</v>
      </c>
      <c r="D17" s="24">
        <v>0</v>
      </c>
      <c r="E17" s="6">
        <v>0</v>
      </c>
      <c r="F17" s="19">
        <v>0</v>
      </c>
    </row>
    <row r="18" spans="1:7" ht="30.75" thickBot="1" x14ac:dyDescent="0.3">
      <c r="A18" s="37" t="s">
        <v>23</v>
      </c>
      <c r="B18" s="61">
        <f t="shared" si="0"/>
        <v>218</v>
      </c>
      <c r="C18" s="59">
        <v>48</v>
      </c>
      <c r="D18" s="25">
        <v>170</v>
      </c>
      <c r="E18" s="23">
        <v>0</v>
      </c>
      <c r="F18" s="19">
        <v>0</v>
      </c>
    </row>
    <row r="19" spans="1:7" s="3" customFormat="1" ht="20.25" customHeight="1" thickBot="1" x14ac:dyDescent="0.3">
      <c r="A19" s="38" t="s">
        <v>26</v>
      </c>
      <c r="B19" s="62">
        <f>SUM(B7:B18)</f>
        <v>24820.97</v>
      </c>
      <c r="C19" s="43">
        <f>SUM(C7:C18)</f>
        <v>20358.97</v>
      </c>
      <c r="D19" s="10">
        <f>SUM(D7:D18)</f>
        <v>3260</v>
      </c>
      <c r="E19" s="10">
        <f>SUM(E7:E18)</f>
        <v>66</v>
      </c>
      <c r="F19" s="11">
        <f>SUM(F7:F18)</f>
        <v>1136</v>
      </c>
    </row>
    <row r="20" spans="1:7" ht="36" customHeight="1" thickBot="1" x14ac:dyDescent="0.3">
      <c r="B20" s="1"/>
      <c r="C20" s="55"/>
      <c r="D20" s="1"/>
      <c r="E20" s="1"/>
      <c r="F20" s="1"/>
    </row>
    <row r="21" spans="1:7" s="2" customFormat="1" ht="30.75" thickBot="1" x14ac:dyDescent="0.3">
      <c r="A21" s="56" t="s">
        <v>27</v>
      </c>
      <c r="B21" s="60" t="s">
        <v>18</v>
      </c>
      <c r="C21" s="58" t="s">
        <v>35</v>
      </c>
      <c r="D21" s="16" t="s">
        <v>34</v>
      </c>
      <c r="E21" s="16" t="s">
        <v>34</v>
      </c>
      <c r="F21" s="17" t="s">
        <v>36</v>
      </c>
    </row>
    <row r="22" spans="1:7" ht="20.25" customHeight="1" thickTop="1" x14ac:dyDescent="0.25">
      <c r="A22" s="36" t="s">
        <v>28</v>
      </c>
      <c r="B22" s="61">
        <f>SUM(C22:F22)</f>
        <v>1202</v>
      </c>
      <c r="C22" s="51">
        <v>0</v>
      </c>
      <c r="D22" s="5">
        <v>0</v>
      </c>
      <c r="E22" s="5">
        <v>66</v>
      </c>
      <c r="F22" s="19">
        <v>1136</v>
      </c>
    </row>
    <row r="23" spans="1:7" ht="20.25" customHeight="1" x14ac:dyDescent="0.25">
      <c r="A23" s="37" t="s">
        <v>29</v>
      </c>
      <c r="B23" s="61">
        <f t="shared" ref="B23:B26" si="1">SUM(C23:F23)</f>
        <v>0</v>
      </c>
      <c r="C23" s="59">
        <v>0</v>
      </c>
      <c r="D23" s="6">
        <v>0</v>
      </c>
      <c r="E23" s="6">
        <v>0</v>
      </c>
      <c r="F23" s="19">
        <v>0</v>
      </c>
    </row>
    <row r="24" spans="1:7" ht="20.25" customHeight="1" x14ac:dyDescent="0.25">
      <c r="A24" s="37" t="s">
        <v>30</v>
      </c>
      <c r="B24" s="61">
        <f t="shared" si="1"/>
        <v>1</v>
      </c>
      <c r="C24" s="59">
        <v>0</v>
      </c>
      <c r="D24" s="6">
        <v>1</v>
      </c>
      <c r="E24" s="6">
        <v>0</v>
      </c>
      <c r="F24" s="19">
        <v>0</v>
      </c>
    </row>
    <row r="25" spans="1:7" ht="20.25" customHeight="1" x14ac:dyDescent="0.25">
      <c r="A25" s="37" t="s">
        <v>31</v>
      </c>
      <c r="B25" s="61">
        <f t="shared" si="1"/>
        <v>1</v>
      </c>
      <c r="C25" s="59">
        <v>0</v>
      </c>
      <c r="D25" s="6">
        <v>1</v>
      </c>
      <c r="E25" s="6">
        <v>0</v>
      </c>
      <c r="F25" s="19">
        <v>0</v>
      </c>
    </row>
    <row r="26" spans="1:7" ht="20.25" customHeight="1" thickBot="1" x14ac:dyDescent="0.3">
      <c r="A26" s="37" t="s">
        <v>32</v>
      </c>
      <c r="B26" s="61">
        <f t="shared" si="1"/>
        <v>23616.97</v>
      </c>
      <c r="C26" s="59">
        <f>C19</f>
        <v>20358.97</v>
      </c>
      <c r="D26" s="6">
        <f>D19-D25-D24-D23-D22</f>
        <v>3258</v>
      </c>
      <c r="E26" s="6">
        <v>0</v>
      </c>
      <c r="F26" s="19">
        <v>0</v>
      </c>
    </row>
    <row r="27" spans="1:7" s="3" customFormat="1" ht="20.25" customHeight="1" thickBot="1" x14ac:dyDescent="0.3">
      <c r="A27" s="38" t="s">
        <v>33</v>
      </c>
      <c r="B27" s="62">
        <f>SUM(B22:B26)</f>
        <v>24820.97</v>
      </c>
      <c r="C27" s="43">
        <f>SUM(C22:C26)</f>
        <v>20358.97</v>
      </c>
      <c r="D27" s="10">
        <f>SUM(D22:D26)</f>
        <v>3260</v>
      </c>
      <c r="E27" s="10">
        <f>SUM(E22:E26)</f>
        <v>66</v>
      </c>
      <c r="F27" s="11">
        <f>SUM(F22:F26)</f>
        <v>1136</v>
      </c>
    </row>
    <row r="28" spans="1:7" ht="53.25" customHeight="1" x14ac:dyDescent="0.25">
      <c r="A28" s="29"/>
      <c r="B28" s="29"/>
      <c r="C28" s="29"/>
      <c r="D28" s="29"/>
      <c r="E28" s="29"/>
      <c r="F28" s="29"/>
    </row>
    <row r="29" spans="1:7" x14ac:dyDescent="0.25">
      <c r="A29" t="s">
        <v>50</v>
      </c>
      <c r="B29" s="1"/>
      <c r="C29" s="74" t="s">
        <v>40</v>
      </c>
      <c r="D29" s="74"/>
      <c r="E29" s="74"/>
      <c r="F29" s="1"/>
      <c r="G29" s="1"/>
    </row>
    <row r="30" spans="1:7" x14ac:dyDescent="0.25">
      <c r="A30" t="s">
        <v>12</v>
      </c>
      <c r="B30" s="1"/>
      <c r="C30" s="74" t="s">
        <v>41</v>
      </c>
      <c r="D30" s="74"/>
      <c r="E30" s="74"/>
      <c r="F30" s="1"/>
      <c r="G30" s="1"/>
    </row>
    <row r="31" spans="1:7" x14ac:dyDescent="0.25">
      <c r="B31" s="1"/>
      <c r="C31" s="1"/>
      <c r="D31" s="1"/>
      <c r="E31" s="1"/>
      <c r="F31" s="1"/>
    </row>
    <row r="32" spans="1:7" x14ac:dyDescent="0.25">
      <c r="C32" s="1"/>
      <c r="D32" s="1"/>
      <c r="E32" s="1"/>
      <c r="F32" s="1"/>
    </row>
    <row r="33" spans="2:6" x14ac:dyDescent="0.25">
      <c r="C33" s="1"/>
      <c r="D33" s="1"/>
      <c r="E33" s="1"/>
      <c r="F33" s="1"/>
    </row>
    <row r="34" spans="2:6" x14ac:dyDescent="0.25">
      <c r="C34" s="1"/>
      <c r="D34" s="1"/>
      <c r="E34" s="1"/>
      <c r="F34" s="1"/>
    </row>
    <row r="35" spans="2:6" x14ac:dyDescent="0.25">
      <c r="C35" s="1"/>
      <c r="D35" s="1"/>
      <c r="E35" s="1"/>
      <c r="F35" s="1"/>
    </row>
    <row r="36" spans="2:6" x14ac:dyDescent="0.25">
      <c r="C36" s="1"/>
      <c r="D36" s="1"/>
      <c r="E36" s="1"/>
      <c r="F36" s="1"/>
    </row>
    <row r="37" spans="2:6" x14ac:dyDescent="0.25">
      <c r="C37" s="1"/>
      <c r="D37" s="1"/>
      <c r="E37" s="1"/>
      <c r="F37" s="1"/>
    </row>
    <row r="38" spans="2:6" x14ac:dyDescent="0.25">
      <c r="C38" s="1"/>
      <c r="D38" s="1"/>
      <c r="E38" s="1"/>
      <c r="F38" s="1"/>
    </row>
    <row r="39" spans="2:6" x14ac:dyDescent="0.25">
      <c r="C39" s="1"/>
      <c r="D39" s="1"/>
      <c r="E39" s="1"/>
      <c r="F39" s="1"/>
    </row>
    <row r="40" spans="2:6" x14ac:dyDescent="0.25">
      <c r="C40" s="1"/>
      <c r="D40" s="1"/>
      <c r="E40" s="1"/>
      <c r="F40" s="1"/>
    </row>
    <row r="41" spans="2:6" x14ac:dyDescent="0.25">
      <c r="C41" s="1"/>
      <c r="D41" s="1"/>
      <c r="E41" s="1"/>
      <c r="F41" s="1"/>
    </row>
    <row r="42" spans="2:6" x14ac:dyDescent="0.25">
      <c r="C42" s="1"/>
      <c r="D42" s="1"/>
      <c r="E42" s="1"/>
      <c r="F42" s="1"/>
    </row>
    <row r="43" spans="2:6" x14ac:dyDescent="0.25">
      <c r="C43" s="1"/>
      <c r="D43" s="1"/>
      <c r="E43" s="1"/>
      <c r="F43" s="1"/>
    </row>
    <row r="46" spans="2:6" x14ac:dyDescent="0.25">
      <c r="B46" s="1"/>
    </row>
  </sheetData>
  <mergeCells count="4">
    <mergeCell ref="A3:F3"/>
    <mergeCell ref="A4:F4"/>
    <mergeCell ref="C29:E29"/>
    <mergeCell ref="C30:E30"/>
  </mergeCells>
  <printOptions horizontalCentered="1"/>
  <pageMargins left="0.31496062992125984" right="0.31496062992125984" top="0.78740157480314965" bottom="0.59055118110236227" header="0.31496062992125984" footer="0.31496062992125984"/>
  <pageSetup paperSize="9" orientation="portrait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46"/>
  <sheetViews>
    <sheetView workbookViewId="0">
      <selection activeCell="A30" sqref="A30"/>
    </sheetView>
  </sheetViews>
  <sheetFormatPr defaultRowHeight="15" x14ac:dyDescent="0.25"/>
  <cols>
    <col min="1" max="1" width="33.85546875" customWidth="1"/>
    <col min="2" max="6" width="10.7109375" customWidth="1"/>
    <col min="7" max="7" width="10.140625" bestFit="1" customWidth="1"/>
  </cols>
  <sheetData>
    <row r="1" spans="1:7" x14ac:dyDescent="0.25">
      <c r="A1" s="30" t="s">
        <v>14</v>
      </c>
      <c r="B1" s="30"/>
      <c r="C1" s="30"/>
      <c r="D1" s="33" t="s">
        <v>15</v>
      </c>
      <c r="E1" s="33"/>
      <c r="F1" s="31" t="s">
        <v>25</v>
      </c>
    </row>
    <row r="2" spans="1:7" ht="20.25" customHeight="1" x14ac:dyDescent="0.25">
      <c r="D2" s="32"/>
      <c r="E2" s="32"/>
    </row>
    <row r="3" spans="1:7" ht="17.25" x14ac:dyDescent="0.3">
      <c r="A3" s="73" t="s">
        <v>53</v>
      </c>
      <c r="B3" s="73"/>
      <c r="C3" s="73"/>
      <c r="D3" s="73"/>
      <c r="E3" s="73"/>
      <c r="F3" s="73"/>
    </row>
    <row r="4" spans="1:7" ht="17.25" x14ac:dyDescent="0.3">
      <c r="A4" s="73" t="s">
        <v>17</v>
      </c>
      <c r="B4" s="73"/>
      <c r="C4" s="73"/>
      <c r="D4" s="73"/>
      <c r="E4" s="73"/>
      <c r="F4" s="73"/>
    </row>
    <row r="5" spans="1:7" ht="15.75" thickBot="1" x14ac:dyDescent="0.3"/>
    <row r="6" spans="1:7" s="2" customFormat="1" ht="45.75" thickBot="1" x14ac:dyDescent="0.3">
      <c r="A6" s="56" t="s">
        <v>24</v>
      </c>
      <c r="B6" s="60" t="s">
        <v>45</v>
      </c>
      <c r="C6" s="56" t="s">
        <v>48</v>
      </c>
      <c r="D6" s="60" t="s">
        <v>54</v>
      </c>
      <c r="E6" s="63" t="s">
        <v>46</v>
      </c>
      <c r="F6" s="17" t="s">
        <v>47</v>
      </c>
    </row>
    <row r="7" spans="1:7" ht="45.75" thickTop="1" x14ac:dyDescent="0.25">
      <c r="A7" s="36" t="s">
        <v>8</v>
      </c>
      <c r="B7" s="65">
        <v>1533</v>
      </c>
      <c r="C7" s="51">
        <v>1530</v>
      </c>
      <c r="D7" s="61">
        <f>E7+F7</f>
        <v>1651</v>
      </c>
      <c r="E7" s="13">
        <v>1651</v>
      </c>
      <c r="F7" s="19">
        <v>0</v>
      </c>
    </row>
    <row r="8" spans="1:7" ht="30" x14ac:dyDescent="0.25">
      <c r="A8" s="37" t="s">
        <v>9</v>
      </c>
      <c r="B8" s="65">
        <v>1926</v>
      </c>
      <c r="C8" s="51">
        <v>1500</v>
      </c>
      <c r="D8" s="61">
        <f t="shared" ref="D8:D18" si="0">E8+F8</f>
        <v>2082</v>
      </c>
      <c r="E8" s="14">
        <v>2081</v>
      </c>
      <c r="F8" s="34">
        <v>1</v>
      </c>
      <c r="G8" s="1"/>
    </row>
    <row r="9" spans="1:7" ht="20.25" customHeight="1" x14ac:dyDescent="0.25">
      <c r="A9" s="37" t="s">
        <v>0</v>
      </c>
      <c r="B9" s="65">
        <v>250</v>
      </c>
      <c r="C9" s="51">
        <v>190</v>
      </c>
      <c r="D9" s="61">
        <f t="shared" si="0"/>
        <v>210</v>
      </c>
      <c r="E9" s="14">
        <v>210</v>
      </c>
      <c r="F9" s="34">
        <v>0</v>
      </c>
      <c r="G9" s="1"/>
    </row>
    <row r="10" spans="1:7" ht="20.25" customHeight="1" x14ac:dyDescent="0.25">
      <c r="A10" s="37" t="s">
        <v>1</v>
      </c>
      <c r="B10" s="65">
        <v>25</v>
      </c>
      <c r="C10" s="51">
        <v>20</v>
      </c>
      <c r="D10" s="61">
        <f t="shared" si="0"/>
        <v>25</v>
      </c>
      <c r="E10" s="14">
        <v>25</v>
      </c>
      <c r="F10" s="34">
        <v>0</v>
      </c>
      <c r="G10" s="1"/>
    </row>
    <row r="11" spans="1:7" ht="60" x14ac:dyDescent="0.25">
      <c r="A11" s="37" t="s">
        <v>10</v>
      </c>
      <c r="B11" s="65">
        <v>447</v>
      </c>
      <c r="C11" s="51">
        <v>420</v>
      </c>
      <c r="D11" s="61">
        <f t="shared" si="0"/>
        <v>550</v>
      </c>
      <c r="E11" s="14">
        <v>550</v>
      </c>
      <c r="F11" s="34">
        <v>0</v>
      </c>
      <c r="G11" s="1"/>
    </row>
    <row r="12" spans="1:7" ht="20.25" customHeight="1" x14ac:dyDescent="0.25">
      <c r="A12" s="37" t="s">
        <v>2</v>
      </c>
      <c r="B12" s="65">
        <v>14278</v>
      </c>
      <c r="C12" s="51">
        <v>14278</v>
      </c>
      <c r="D12" s="61">
        <f t="shared" si="0"/>
        <v>14720</v>
      </c>
      <c r="E12" s="14">
        <v>14720</v>
      </c>
      <c r="F12" s="34">
        <v>0</v>
      </c>
      <c r="G12" s="1"/>
    </row>
    <row r="13" spans="1:7" ht="20.25" customHeight="1" x14ac:dyDescent="0.25">
      <c r="A13" s="37" t="s">
        <v>20</v>
      </c>
      <c r="B13" s="65">
        <v>4819.2040000000006</v>
      </c>
      <c r="C13" s="51">
        <v>4819</v>
      </c>
      <c r="D13" s="61">
        <f t="shared" si="0"/>
        <v>4963.5300000000007</v>
      </c>
      <c r="E13" s="14">
        <v>4963.5300000000007</v>
      </c>
      <c r="F13" s="34">
        <v>0</v>
      </c>
      <c r="G13" s="1"/>
    </row>
    <row r="14" spans="1:7" ht="20.25" customHeight="1" x14ac:dyDescent="0.25">
      <c r="A14" s="37" t="s">
        <v>21</v>
      </c>
      <c r="B14" s="65">
        <v>61.032000000000004</v>
      </c>
      <c r="C14" s="51">
        <v>61</v>
      </c>
      <c r="D14" s="61">
        <f t="shared" si="0"/>
        <v>58.74</v>
      </c>
      <c r="E14" s="14">
        <v>58.74</v>
      </c>
      <c r="F14" s="34">
        <v>0</v>
      </c>
      <c r="G14" s="1"/>
    </row>
    <row r="15" spans="1:7" ht="20.25" customHeight="1" x14ac:dyDescent="0.25">
      <c r="A15" s="37" t="s">
        <v>22</v>
      </c>
      <c r="B15" s="65">
        <v>285.16000000000003</v>
      </c>
      <c r="C15" s="51">
        <v>285</v>
      </c>
      <c r="D15" s="61">
        <f t="shared" si="0"/>
        <v>293.7</v>
      </c>
      <c r="E15" s="14">
        <v>293.7</v>
      </c>
      <c r="F15" s="34">
        <v>0</v>
      </c>
      <c r="G15" s="1"/>
    </row>
    <row r="16" spans="1:7" ht="20.25" customHeight="1" x14ac:dyDescent="0.25">
      <c r="A16" s="36" t="s">
        <v>11</v>
      </c>
      <c r="B16" s="65">
        <v>50</v>
      </c>
      <c r="C16" s="51">
        <v>50</v>
      </c>
      <c r="D16" s="61">
        <f t="shared" si="0"/>
        <v>50</v>
      </c>
      <c r="E16" s="14">
        <v>50</v>
      </c>
      <c r="F16" s="34">
        <v>0</v>
      </c>
      <c r="G16" s="1"/>
    </row>
    <row r="17" spans="1:7" ht="20.25" customHeight="1" x14ac:dyDescent="0.25">
      <c r="A17" s="57" t="s">
        <v>4</v>
      </c>
      <c r="B17" s="65">
        <v>0</v>
      </c>
      <c r="C17" s="51">
        <v>618</v>
      </c>
      <c r="D17" s="61">
        <f t="shared" si="0"/>
        <v>0</v>
      </c>
      <c r="E17" s="14">
        <v>0</v>
      </c>
      <c r="F17" s="34">
        <v>0</v>
      </c>
      <c r="G17" s="1"/>
    </row>
    <row r="18" spans="1:7" ht="30.75" thickBot="1" x14ac:dyDescent="0.3">
      <c r="A18" s="37" t="s">
        <v>23</v>
      </c>
      <c r="B18" s="66">
        <v>277</v>
      </c>
      <c r="C18" s="51">
        <v>180</v>
      </c>
      <c r="D18" s="61">
        <f t="shared" si="0"/>
        <v>218</v>
      </c>
      <c r="E18" s="13">
        <v>218</v>
      </c>
      <c r="F18" s="19">
        <v>0</v>
      </c>
      <c r="G18" s="1"/>
    </row>
    <row r="19" spans="1:7" s="3" customFormat="1" ht="20.25" customHeight="1" thickBot="1" x14ac:dyDescent="0.3">
      <c r="A19" s="38" t="s">
        <v>26</v>
      </c>
      <c r="B19" s="62">
        <f>SUM(B7:B18)</f>
        <v>23951.396000000001</v>
      </c>
      <c r="C19" s="62">
        <f>SUM(C7:C18)</f>
        <v>23951</v>
      </c>
      <c r="D19" s="62">
        <f>SUM(D7:D18)</f>
        <v>24821.97</v>
      </c>
      <c r="E19" s="64">
        <f>SUM(E7:E18)</f>
        <v>24820.97</v>
      </c>
      <c r="F19" s="11">
        <f>SUM(F7:F18)</f>
        <v>1</v>
      </c>
      <c r="G19" s="4"/>
    </row>
    <row r="20" spans="1:7" ht="15.75" thickBot="1" x14ac:dyDescent="0.3">
      <c r="D20" s="1"/>
      <c r="E20" s="1"/>
      <c r="F20" s="1"/>
      <c r="G20" s="1"/>
    </row>
    <row r="21" spans="1:7" s="2" customFormat="1" ht="45.75" thickBot="1" x14ac:dyDescent="0.3">
      <c r="A21" s="56" t="s">
        <v>27</v>
      </c>
      <c r="B21" s="60" t="s">
        <v>45</v>
      </c>
      <c r="C21" s="56" t="s">
        <v>48</v>
      </c>
      <c r="D21" s="60" t="s">
        <v>55</v>
      </c>
      <c r="E21" s="63" t="s">
        <v>46</v>
      </c>
      <c r="F21" s="17" t="s">
        <v>47</v>
      </c>
    </row>
    <row r="22" spans="1:7" ht="20.25" customHeight="1" thickTop="1" x14ac:dyDescent="0.25">
      <c r="A22" s="36" t="s">
        <v>28</v>
      </c>
      <c r="B22" s="65">
        <v>1300</v>
      </c>
      <c r="C22" s="59">
        <v>1250</v>
      </c>
      <c r="D22" s="61">
        <f>E22+F22</f>
        <v>1202</v>
      </c>
      <c r="E22" s="13">
        <v>1202</v>
      </c>
      <c r="F22" s="19">
        <v>0</v>
      </c>
    </row>
    <row r="23" spans="1:7" ht="20.25" customHeight="1" x14ac:dyDescent="0.25">
      <c r="A23" s="37" t="s">
        <v>29</v>
      </c>
      <c r="B23" s="65">
        <v>6</v>
      </c>
      <c r="C23" s="59">
        <v>4</v>
      </c>
      <c r="D23" s="61">
        <f t="shared" ref="D23:D26" si="1">E23+F23</f>
        <v>2</v>
      </c>
      <c r="E23" s="14">
        <v>0</v>
      </c>
      <c r="F23" s="34">
        <v>2</v>
      </c>
      <c r="G23" s="1"/>
    </row>
    <row r="24" spans="1:7" ht="20.25" customHeight="1" x14ac:dyDescent="0.25">
      <c r="A24" s="37" t="s">
        <v>30</v>
      </c>
      <c r="B24" s="65">
        <v>1</v>
      </c>
      <c r="C24" s="59">
        <v>1</v>
      </c>
      <c r="D24" s="61">
        <f t="shared" si="1"/>
        <v>1</v>
      </c>
      <c r="E24" s="14">
        <v>1</v>
      </c>
      <c r="F24" s="34">
        <v>0</v>
      </c>
      <c r="G24" s="1"/>
    </row>
    <row r="25" spans="1:7" ht="20.25" customHeight="1" x14ac:dyDescent="0.25">
      <c r="A25" s="37" t="s">
        <v>31</v>
      </c>
      <c r="B25" s="65">
        <v>1</v>
      </c>
      <c r="C25" s="59">
        <v>1</v>
      </c>
      <c r="D25" s="61">
        <f t="shared" si="1"/>
        <v>1</v>
      </c>
      <c r="E25" s="14">
        <v>1</v>
      </c>
      <c r="F25" s="34">
        <v>0</v>
      </c>
      <c r="G25" s="1"/>
    </row>
    <row r="26" spans="1:7" ht="20.25" customHeight="1" thickBot="1" x14ac:dyDescent="0.3">
      <c r="A26" s="37" t="s">
        <v>32</v>
      </c>
      <c r="B26" s="65">
        <v>22643.4</v>
      </c>
      <c r="C26" s="59">
        <v>22695</v>
      </c>
      <c r="D26" s="61">
        <f t="shared" si="1"/>
        <v>23616.97</v>
      </c>
      <c r="E26" s="14">
        <v>23616.97</v>
      </c>
      <c r="F26" s="34">
        <v>0</v>
      </c>
      <c r="G26" s="1"/>
    </row>
    <row r="27" spans="1:7" s="3" customFormat="1" ht="20.25" customHeight="1" thickBot="1" x14ac:dyDescent="0.3">
      <c r="A27" s="38" t="s">
        <v>33</v>
      </c>
      <c r="B27" s="62">
        <f>SUM(B22:B26)</f>
        <v>23951.4</v>
      </c>
      <c r="C27" s="62">
        <f>SUM(C22:C26)</f>
        <v>23951</v>
      </c>
      <c r="D27" s="62">
        <f>SUM(D22:D26)</f>
        <v>24822.97</v>
      </c>
      <c r="E27" s="64">
        <f>SUM(E22:E26)</f>
        <v>24820.97</v>
      </c>
      <c r="F27" s="11">
        <f>SUM(F22:F26)</f>
        <v>2</v>
      </c>
      <c r="G27" s="4"/>
    </row>
    <row r="28" spans="1:7" ht="55.5" customHeight="1" x14ac:dyDescent="0.25">
      <c r="A28" s="29"/>
      <c r="B28" s="29"/>
      <c r="C28" s="29"/>
      <c r="D28" s="29"/>
      <c r="E28" s="29"/>
      <c r="F28" s="29"/>
      <c r="G28" s="1"/>
    </row>
    <row r="29" spans="1:7" x14ac:dyDescent="0.25">
      <c r="A29" t="s">
        <v>50</v>
      </c>
      <c r="D29" s="74" t="s">
        <v>40</v>
      </c>
      <c r="E29" s="74"/>
      <c r="F29" s="74"/>
    </row>
    <row r="30" spans="1:7" x14ac:dyDescent="0.25">
      <c r="A30" t="s">
        <v>12</v>
      </c>
      <c r="D30" s="74" t="s">
        <v>41</v>
      </c>
      <c r="E30" s="74"/>
      <c r="F30" s="74"/>
    </row>
    <row r="31" spans="1:7" x14ac:dyDescent="0.25">
      <c r="D31" s="1"/>
      <c r="E31" s="1"/>
      <c r="F31" s="1"/>
      <c r="G31" s="1"/>
    </row>
    <row r="32" spans="1:7" x14ac:dyDescent="0.25">
      <c r="F32" s="1"/>
    </row>
    <row r="33" spans="4:6" x14ac:dyDescent="0.25">
      <c r="F33" s="1"/>
    </row>
    <row r="34" spans="4:6" x14ac:dyDescent="0.25">
      <c r="F34" s="1"/>
    </row>
    <row r="35" spans="4:6" x14ac:dyDescent="0.25">
      <c r="F35" s="1"/>
    </row>
    <row r="36" spans="4:6" x14ac:dyDescent="0.25">
      <c r="F36" s="1"/>
    </row>
    <row r="37" spans="4:6" x14ac:dyDescent="0.25">
      <c r="F37" s="1"/>
    </row>
    <row r="38" spans="4:6" x14ac:dyDescent="0.25">
      <c r="F38" s="1"/>
    </row>
    <row r="39" spans="4:6" x14ac:dyDescent="0.25">
      <c r="F39" s="1"/>
    </row>
    <row r="40" spans="4:6" x14ac:dyDescent="0.25">
      <c r="F40" s="1"/>
    </row>
    <row r="41" spans="4:6" x14ac:dyDescent="0.25">
      <c r="F41" s="1"/>
    </row>
    <row r="42" spans="4:6" x14ac:dyDescent="0.25">
      <c r="F42" s="1"/>
    </row>
    <row r="43" spans="4:6" x14ac:dyDescent="0.25">
      <c r="F43" s="1"/>
    </row>
    <row r="46" spans="4:6" x14ac:dyDescent="0.25">
      <c r="D46" s="1"/>
      <c r="E46" s="1"/>
    </row>
  </sheetData>
  <mergeCells count="4">
    <mergeCell ref="D30:F30"/>
    <mergeCell ref="A3:F3"/>
    <mergeCell ref="A4:F4"/>
    <mergeCell ref="D29:F29"/>
  </mergeCells>
  <printOptions horizontalCentered="1"/>
  <pageMargins left="0.51181102362204722" right="0.70866141732283472" top="0.78740157480314965" bottom="0.78740157480314965" header="0.31496062992125984" footer="0.31496062992125984"/>
  <pageSetup paperSize="9" orientation="portrait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49"/>
  <sheetViews>
    <sheetView workbookViewId="0">
      <selection activeCell="A33" sqref="A33"/>
    </sheetView>
  </sheetViews>
  <sheetFormatPr defaultRowHeight="15" x14ac:dyDescent="0.25"/>
  <cols>
    <col min="1" max="1" width="40.7109375" customWidth="1"/>
    <col min="2" max="5" width="12.7109375" customWidth="1"/>
    <col min="6" max="6" width="10.140625" bestFit="1" customWidth="1"/>
  </cols>
  <sheetData>
    <row r="1" spans="1:9" x14ac:dyDescent="0.25">
      <c r="A1" s="30" t="s">
        <v>14</v>
      </c>
      <c r="B1" s="31" t="s">
        <v>15</v>
      </c>
      <c r="C1" s="31"/>
      <c r="D1" s="33"/>
      <c r="E1" s="31" t="s">
        <v>25</v>
      </c>
    </row>
    <row r="2" spans="1:9" x14ac:dyDescent="0.25">
      <c r="B2" s="32"/>
      <c r="D2" s="32"/>
    </row>
    <row r="4" spans="1:9" ht="17.25" x14ac:dyDescent="0.3">
      <c r="A4" s="73" t="s">
        <v>56</v>
      </c>
      <c r="B4" s="73"/>
      <c r="C4" s="73"/>
      <c r="D4" s="73"/>
      <c r="E4" s="73"/>
    </row>
    <row r="5" spans="1:9" ht="17.25" x14ac:dyDescent="0.3">
      <c r="A5" s="73" t="s">
        <v>17</v>
      </c>
      <c r="B5" s="73"/>
      <c r="C5" s="73"/>
      <c r="D5" s="73"/>
      <c r="E5" s="73"/>
    </row>
    <row r="6" spans="1:9" ht="15.75" thickBot="1" x14ac:dyDescent="0.3"/>
    <row r="7" spans="1:9" s="2" customFormat="1" ht="21.75" customHeight="1" x14ac:dyDescent="0.25">
      <c r="A7" s="75" t="s">
        <v>24</v>
      </c>
      <c r="B7" s="77">
        <v>2024</v>
      </c>
      <c r="C7" s="78"/>
      <c r="D7" s="79">
        <v>2025</v>
      </c>
      <c r="E7" s="78"/>
    </row>
    <row r="8" spans="1:9" s="2" customFormat="1" ht="30.75" thickBot="1" x14ac:dyDescent="0.3">
      <c r="A8" s="76"/>
      <c r="B8" s="69" t="s">
        <v>18</v>
      </c>
      <c r="C8" s="35" t="s">
        <v>19</v>
      </c>
      <c r="D8" s="39" t="s">
        <v>18</v>
      </c>
      <c r="E8" s="35" t="s">
        <v>19</v>
      </c>
    </row>
    <row r="9" spans="1:9" ht="45.75" thickTop="1" x14ac:dyDescent="0.25">
      <c r="A9" s="36" t="s">
        <v>8</v>
      </c>
      <c r="B9" s="70">
        <v>1700</v>
      </c>
      <c r="C9" s="41">
        <v>0</v>
      </c>
      <c r="D9" s="51">
        <f>B9*1.05</f>
        <v>1785</v>
      </c>
      <c r="E9" s="41">
        <v>0</v>
      </c>
      <c r="H9" s="67"/>
      <c r="I9" s="71"/>
    </row>
    <row r="10" spans="1:9" ht="20.25" customHeight="1" x14ac:dyDescent="0.25">
      <c r="A10" s="37" t="s">
        <v>9</v>
      </c>
      <c r="B10" s="70">
        <v>2100</v>
      </c>
      <c r="C10" s="42">
        <v>3</v>
      </c>
      <c r="D10" s="51">
        <f t="shared" ref="D10:D20" si="0">B10*1.05</f>
        <v>2205</v>
      </c>
      <c r="E10" s="42">
        <v>3</v>
      </c>
      <c r="F10" s="1"/>
      <c r="H10" s="67"/>
      <c r="I10" s="71"/>
    </row>
    <row r="11" spans="1:9" ht="20.25" customHeight="1" x14ac:dyDescent="0.25">
      <c r="A11" s="37" t="s">
        <v>0</v>
      </c>
      <c r="B11" s="70">
        <v>250</v>
      </c>
      <c r="C11" s="42">
        <v>0</v>
      </c>
      <c r="D11" s="51">
        <f t="shared" si="0"/>
        <v>262.5</v>
      </c>
      <c r="E11" s="42">
        <v>0</v>
      </c>
      <c r="F11" s="1"/>
      <c r="H11" s="67"/>
      <c r="I11" s="71"/>
    </row>
    <row r="12" spans="1:9" ht="20.25" customHeight="1" x14ac:dyDescent="0.25">
      <c r="A12" s="37" t="s">
        <v>1</v>
      </c>
      <c r="B12" s="70">
        <v>20</v>
      </c>
      <c r="C12" s="42">
        <v>0</v>
      </c>
      <c r="D12" s="51">
        <f t="shared" si="0"/>
        <v>21</v>
      </c>
      <c r="E12" s="42">
        <v>0</v>
      </c>
      <c r="F12" s="1"/>
      <c r="H12" s="67"/>
      <c r="I12" s="71"/>
    </row>
    <row r="13" spans="1:9" ht="60" x14ac:dyDescent="0.25">
      <c r="A13" s="37" t="s">
        <v>10</v>
      </c>
      <c r="B13" s="70">
        <v>500</v>
      </c>
      <c r="C13" s="42">
        <v>0</v>
      </c>
      <c r="D13" s="51">
        <f t="shared" si="0"/>
        <v>525</v>
      </c>
      <c r="E13" s="42">
        <v>0</v>
      </c>
      <c r="F13" s="1"/>
      <c r="H13" s="67"/>
      <c r="I13" s="71"/>
    </row>
    <row r="14" spans="1:9" ht="20.25" customHeight="1" x14ac:dyDescent="0.25">
      <c r="A14" s="37" t="s">
        <v>2</v>
      </c>
      <c r="B14" s="70">
        <v>14800</v>
      </c>
      <c r="C14" s="42">
        <v>0</v>
      </c>
      <c r="D14" s="51">
        <f t="shared" si="0"/>
        <v>15540</v>
      </c>
      <c r="E14" s="42">
        <v>0</v>
      </c>
      <c r="F14" s="1"/>
      <c r="H14" s="67"/>
      <c r="I14" s="71"/>
    </row>
    <row r="15" spans="1:9" ht="20.25" customHeight="1" x14ac:dyDescent="0.25">
      <c r="A15" s="37" t="s">
        <v>20</v>
      </c>
      <c r="B15" s="70">
        <v>5000</v>
      </c>
      <c r="C15" s="42">
        <v>0</v>
      </c>
      <c r="D15" s="51">
        <f t="shared" si="0"/>
        <v>5250</v>
      </c>
      <c r="E15" s="42">
        <v>0</v>
      </c>
      <c r="F15" s="1"/>
      <c r="H15" s="67"/>
      <c r="I15" s="71"/>
    </row>
    <row r="16" spans="1:9" ht="20.25" customHeight="1" x14ac:dyDescent="0.25">
      <c r="A16" s="37" t="s">
        <v>21</v>
      </c>
      <c r="B16" s="70">
        <v>60</v>
      </c>
      <c r="C16" s="42">
        <v>0</v>
      </c>
      <c r="D16" s="51">
        <f t="shared" si="0"/>
        <v>63</v>
      </c>
      <c r="E16" s="42">
        <v>0</v>
      </c>
      <c r="F16" s="1"/>
      <c r="H16" s="67"/>
      <c r="I16" s="71"/>
    </row>
    <row r="17" spans="1:9" ht="20.25" customHeight="1" x14ac:dyDescent="0.25">
      <c r="A17" s="37" t="s">
        <v>22</v>
      </c>
      <c r="B17" s="70">
        <v>300</v>
      </c>
      <c r="C17" s="42">
        <v>0</v>
      </c>
      <c r="D17" s="51">
        <f t="shared" si="0"/>
        <v>315</v>
      </c>
      <c r="E17" s="42">
        <v>0</v>
      </c>
      <c r="F17" s="1"/>
      <c r="H17" s="67"/>
      <c r="I17" s="71"/>
    </row>
    <row r="18" spans="1:9" ht="20.25" customHeight="1" x14ac:dyDescent="0.25">
      <c r="A18" s="36" t="s">
        <v>11</v>
      </c>
      <c r="B18" s="70">
        <v>60</v>
      </c>
      <c r="C18" s="42">
        <v>0</v>
      </c>
      <c r="D18" s="51">
        <f t="shared" si="0"/>
        <v>63</v>
      </c>
      <c r="E18" s="42">
        <v>0</v>
      </c>
      <c r="F18" s="1"/>
      <c r="H18" s="67"/>
      <c r="I18" s="71"/>
    </row>
    <row r="19" spans="1:9" ht="20.25" customHeight="1" x14ac:dyDescent="0.25">
      <c r="A19" s="57" t="s">
        <v>4</v>
      </c>
      <c r="B19" s="70">
        <v>845</v>
      </c>
      <c r="C19" s="42">
        <v>0</v>
      </c>
      <c r="D19" s="51">
        <f t="shared" si="0"/>
        <v>887.25</v>
      </c>
      <c r="E19" s="42">
        <v>0</v>
      </c>
      <c r="F19" s="1"/>
      <c r="H19" s="67"/>
      <c r="I19" s="71"/>
    </row>
    <row r="20" spans="1:9" ht="20.25" customHeight="1" thickBot="1" x14ac:dyDescent="0.3">
      <c r="A20" s="37" t="s">
        <v>23</v>
      </c>
      <c r="B20" s="70">
        <v>285</v>
      </c>
      <c r="C20" s="41">
        <v>0</v>
      </c>
      <c r="D20" s="51">
        <f t="shared" si="0"/>
        <v>299.25</v>
      </c>
      <c r="E20" s="41">
        <v>0</v>
      </c>
      <c r="F20" s="1"/>
      <c r="H20" s="67"/>
      <c r="I20" s="71"/>
    </row>
    <row r="21" spans="1:9" s="3" customFormat="1" ht="20.25" customHeight="1" thickBot="1" x14ac:dyDescent="0.3">
      <c r="A21" s="38" t="s">
        <v>26</v>
      </c>
      <c r="B21" s="49">
        <f>SUM(B9:B20)</f>
        <v>25920</v>
      </c>
      <c r="C21" s="44">
        <f>SUM(C9:C20)</f>
        <v>3</v>
      </c>
      <c r="D21" s="43">
        <f>SUM(D9:D20)</f>
        <v>27216</v>
      </c>
      <c r="E21" s="44">
        <f>SUM(E9:E20)</f>
        <v>3</v>
      </c>
      <c r="F21" s="4"/>
      <c r="H21" s="68"/>
    </row>
    <row r="22" spans="1:9" ht="15.75" thickBot="1" x14ac:dyDescent="0.3">
      <c r="B22" s="45"/>
      <c r="C22" s="45"/>
      <c r="D22" s="45"/>
      <c r="E22" s="45"/>
      <c r="F22" s="1"/>
    </row>
    <row r="23" spans="1:9" s="2" customFormat="1" ht="21.75" customHeight="1" x14ac:dyDescent="0.25">
      <c r="A23" s="75" t="s">
        <v>27</v>
      </c>
      <c r="B23" s="77">
        <v>2024</v>
      </c>
      <c r="C23" s="78"/>
      <c r="D23" s="79">
        <v>2025</v>
      </c>
      <c r="E23" s="78"/>
    </row>
    <row r="24" spans="1:9" s="2" customFormat="1" ht="30.75" thickBot="1" x14ac:dyDescent="0.3">
      <c r="A24" s="76"/>
      <c r="B24" s="46" t="s">
        <v>18</v>
      </c>
      <c r="C24" s="47" t="s">
        <v>19</v>
      </c>
      <c r="D24" s="48" t="s">
        <v>18</v>
      </c>
      <c r="E24" s="47" t="s">
        <v>19</v>
      </c>
    </row>
    <row r="25" spans="1:9" ht="20.25" customHeight="1" thickTop="1" x14ac:dyDescent="0.25">
      <c r="A25" s="36" t="s">
        <v>28</v>
      </c>
      <c r="B25" s="70">
        <v>1500</v>
      </c>
      <c r="C25" s="41">
        <v>0</v>
      </c>
      <c r="D25" s="52">
        <v>1550</v>
      </c>
      <c r="E25" s="41">
        <v>0</v>
      </c>
    </row>
    <row r="26" spans="1:9" ht="20.25" customHeight="1" x14ac:dyDescent="0.25">
      <c r="A26" s="37" t="s">
        <v>29</v>
      </c>
      <c r="B26" s="72">
        <v>0</v>
      </c>
      <c r="C26" s="42">
        <v>6</v>
      </c>
      <c r="D26" s="53">
        <v>0</v>
      </c>
      <c r="E26" s="42">
        <v>6</v>
      </c>
      <c r="F26" s="1"/>
    </row>
    <row r="27" spans="1:9" ht="20.25" customHeight="1" x14ac:dyDescent="0.25">
      <c r="A27" s="37" t="s">
        <v>30</v>
      </c>
      <c r="B27" s="72">
        <v>1</v>
      </c>
      <c r="C27" s="42">
        <v>0</v>
      </c>
      <c r="D27" s="53">
        <v>2</v>
      </c>
      <c r="E27" s="42">
        <v>0</v>
      </c>
      <c r="F27" s="1"/>
    </row>
    <row r="28" spans="1:9" ht="20.25" customHeight="1" x14ac:dyDescent="0.25">
      <c r="A28" s="37" t="s">
        <v>31</v>
      </c>
      <c r="B28" s="72">
        <v>1</v>
      </c>
      <c r="C28" s="42">
        <v>0</v>
      </c>
      <c r="D28" s="53">
        <v>1</v>
      </c>
      <c r="E28" s="42">
        <v>0</v>
      </c>
      <c r="F28" s="1"/>
    </row>
    <row r="29" spans="1:9" ht="20.25" customHeight="1" thickBot="1" x14ac:dyDescent="0.3">
      <c r="A29" s="37" t="s">
        <v>32</v>
      </c>
      <c r="B29" s="72">
        <f>25920-1500-2-3</f>
        <v>24415</v>
      </c>
      <c r="C29" s="42">
        <v>0</v>
      </c>
      <c r="D29" s="53">
        <f>D21-1550-3-3</f>
        <v>25660</v>
      </c>
      <c r="E29" s="42">
        <v>0</v>
      </c>
      <c r="F29" s="1"/>
    </row>
    <row r="30" spans="1:9" s="3" customFormat="1" ht="20.25" customHeight="1" thickBot="1" x14ac:dyDescent="0.3">
      <c r="A30" s="38" t="s">
        <v>33</v>
      </c>
      <c r="B30" s="49">
        <f>SUM(B25:B29)</f>
        <v>25917</v>
      </c>
      <c r="C30" s="44">
        <f>SUM(C25:C29)</f>
        <v>6</v>
      </c>
      <c r="D30" s="50">
        <f>SUM(D25:D29)</f>
        <v>27213</v>
      </c>
      <c r="E30" s="44">
        <f>SUM(E25:E29)</f>
        <v>6</v>
      </c>
      <c r="F30" s="4"/>
    </row>
    <row r="31" spans="1:9" ht="60" customHeight="1" x14ac:dyDescent="0.25">
      <c r="A31" s="29"/>
      <c r="B31" s="29"/>
      <c r="C31" s="29"/>
      <c r="D31" s="29"/>
      <c r="E31" s="29"/>
      <c r="F31" s="1"/>
    </row>
    <row r="32" spans="1:9" x14ac:dyDescent="0.25">
      <c r="A32" t="s">
        <v>50</v>
      </c>
      <c r="C32" s="74" t="s">
        <v>40</v>
      </c>
      <c r="D32" s="74"/>
      <c r="E32" s="74"/>
    </row>
    <row r="33" spans="1:6" x14ac:dyDescent="0.25">
      <c r="A33" t="s">
        <v>12</v>
      </c>
      <c r="C33" s="74" t="s">
        <v>41</v>
      </c>
      <c r="D33" s="74"/>
      <c r="E33" s="74"/>
    </row>
    <row r="34" spans="1:6" x14ac:dyDescent="0.25">
      <c r="B34" s="1"/>
      <c r="C34" s="1"/>
      <c r="D34" s="1"/>
      <c r="E34" s="1"/>
      <c r="F34" s="1"/>
    </row>
    <row r="35" spans="1:6" x14ac:dyDescent="0.25">
      <c r="C35" s="1"/>
      <c r="E35" s="1"/>
    </row>
    <row r="36" spans="1:6" x14ac:dyDescent="0.25">
      <c r="C36" s="1"/>
      <c r="E36" s="1"/>
    </row>
    <row r="37" spans="1:6" x14ac:dyDescent="0.25">
      <c r="C37" s="1"/>
      <c r="E37" s="1"/>
    </row>
    <row r="38" spans="1:6" x14ac:dyDescent="0.25">
      <c r="C38" s="1"/>
      <c r="E38" s="1"/>
    </row>
    <row r="39" spans="1:6" x14ac:dyDescent="0.25">
      <c r="C39" s="1"/>
      <c r="E39" s="1"/>
    </row>
    <row r="40" spans="1:6" x14ac:dyDescent="0.25">
      <c r="C40" s="1"/>
      <c r="E40" s="1"/>
    </row>
    <row r="41" spans="1:6" x14ac:dyDescent="0.25">
      <c r="C41" s="1"/>
      <c r="E41" s="1"/>
    </row>
    <row r="42" spans="1:6" x14ac:dyDescent="0.25">
      <c r="C42" s="1"/>
      <c r="E42" s="1"/>
    </row>
    <row r="43" spans="1:6" x14ac:dyDescent="0.25">
      <c r="C43" s="1"/>
      <c r="E43" s="1"/>
    </row>
    <row r="44" spans="1:6" x14ac:dyDescent="0.25">
      <c r="C44" s="1"/>
      <c r="E44" s="1"/>
    </row>
    <row r="45" spans="1:6" x14ac:dyDescent="0.25">
      <c r="C45" s="1"/>
      <c r="E45" s="1"/>
    </row>
    <row r="46" spans="1:6" x14ac:dyDescent="0.25">
      <c r="C46" s="1"/>
      <c r="E46" s="1"/>
    </row>
    <row r="49" spans="2:4" x14ac:dyDescent="0.25">
      <c r="B49" s="1"/>
      <c r="D49" s="1"/>
    </row>
  </sheetData>
  <mergeCells count="10">
    <mergeCell ref="C32:E32"/>
    <mergeCell ref="C33:E33"/>
    <mergeCell ref="A4:E4"/>
    <mergeCell ref="A5:E5"/>
    <mergeCell ref="A23:A24"/>
    <mergeCell ref="B23:C23"/>
    <mergeCell ref="D23:E23"/>
    <mergeCell ref="B7:C7"/>
    <mergeCell ref="A7:A8"/>
    <mergeCell ref="D7:E7"/>
  </mergeCells>
  <printOptions horizontalCentered="1"/>
  <pageMargins left="0.51181102362204722" right="0.31496062992125984" top="0.78740157480314965" bottom="0.59055118110236227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rozpočet 2022 OJa</vt:lpstr>
      <vt:lpstr>2022-HČ střediska</vt:lpstr>
      <vt:lpstr>rozpočet 2022 HČ+DČ celkem</vt:lpstr>
      <vt:lpstr>RV 2024-2025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Ekonom</dc:creator>
  <cp:lastModifiedBy>Otakar Rott</cp:lastModifiedBy>
  <cp:lastPrinted>2022-11-22T12:58:53Z</cp:lastPrinted>
  <dcterms:created xsi:type="dcterms:W3CDTF">2017-09-18T12:36:39Z</dcterms:created>
  <dcterms:modified xsi:type="dcterms:W3CDTF">2023-01-13T11:27:51Z</dcterms:modified>
</cp:coreProperties>
</file>